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ahuang\My Documents\InsideIEEE Team\Intranet InsideIEEE Updates\Accounts Payable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7" sheetId="1" r:id="rId2"/>
  </sheets>
  <definedNames>
    <definedName name="Date1">'Expense Report 2017'!$G$23</definedName>
    <definedName name="Date2">'Expense Report 2017'!$H$23</definedName>
    <definedName name="Date3">'Expense Report 2017'!$I$23</definedName>
    <definedName name="Date4">'Expense Report 2017'!$J$23</definedName>
    <definedName name="Date5">'Expense Report 2017'!$K$23</definedName>
    <definedName name="Date6">'Expense Report 2017'!$L$23</definedName>
    <definedName name="Date7">'Expense Report 2017'!$M$23</definedName>
    <definedName name="GuestsDay1">'Expense Report 2017'!$S$44</definedName>
    <definedName name="GuestsDay2">'Expense Report 2017'!$S$45</definedName>
    <definedName name="GuestsDay3">'Expense Report 2017'!$S$46</definedName>
    <definedName name="GuestsDay4">'Expense Report 2017'!$S$47</definedName>
    <definedName name="GuestsDay5">'Expense Report 2017'!$S$48</definedName>
    <definedName name="GuestsDay6">'Expense Report 2017'!$S$49</definedName>
    <definedName name="GuestsDay7">'Expense Report 2017'!$S$50</definedName>
    <definedName name="MealsDay1">'Expense Report 2017'!$S$30:$Y$30</definedName>
    <definedName name="MealsDay2">'Expense Report 2017'!$S$31:$Y$31</definedName>
    <definedName name="MealsDay3">'Expense Report 2017'!$S$32:$Y$32</definedName>
    <definedName name="MealsDay4">'Expense Report 2017'!$S$33:$Y$33</definedName>
    <definedName name="MealsDay5">'Expense Report 2017'!$S$34:$Y$34</definedName>
    <definedName name="MealsDay6">'Expense Report 2017'!$S$35:$Y$35</definedName>
    <definedName name="MealsDay7">'Expense Report 2017'!$S$36:$Y$36</definedName>
    <definedName name="MemberOfList">MemberList!$A$1:$A$8</definedName>
    <definedName name="Mileage_KM">'Expense Report 2017'!#REF!</definedName>
    <definedName name="Mileage_Miles">'Expense Report 2017'!$G$27:$M$27</definedName>
    <definedName name="Name">'Expense Report 2017'!$B$7</definedName>
    <definedName name="PeriodEndDate">'Expense Report 2017'!$L$7</definedName>
    <definedName name="_xlnm.Print_Area" localSheetId="1">'Expense Report 2017'!$A$1:$Y$64</definedName>
    <definedName name="TaxiDay1">'Expense Report 2017'!$S$15</definedName>
    <definedName name="TaxiDay2">'Expense Report 2017'!$S$16</definedName>
    <definedName name="TaxiDay3">'Expense Report 2017'!$S$17</definedName>
    <definedName name="TaxiDay4">'Expense Report 2017'!$S$18</definedName>
    <definedName name="TaxiDay5">'Expense Report 2017'!$S$19</definedName>
    <definedName name="TaxiDay6">'Expense Report 2017'!$S$20</definedName>
    <definedName name="TaxiDay7">'Expense Report 2017'!$S$21</definedName>
    <definedName name="TipsDay1">'Expense Report 2017'!$S$57</definedName>
    <definedName name="TipsDay2">'Expense Report 2017'!$S$58</definedName>
    <definedName name="TipsDay3">'Expense Report 2017'!$S$59</definedName>
    <definedName name="TipsDay4">'Expense Report 2017'!$S$60</definedName>
    <definedName name="TipsDay5">'Expense Report 2017'!$S$61</definedName>
    <definedName name="TipsDay6">'Expense Report 2017'!$S$62</definedName>
    <definedName name="TipsDay7">'Expense Report 2017'!$S$63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R1" i="1" l="1"/>
  <c r="O38" i="1"/>
  <c r="W1" i="1"/>
  <c r="H33" i="1"/>
  <c r="M33" i="1"/>
  <c r="G33" i="1"/>
  <c r="L33" i="1"/>
  <c r="K33" i="1"/>
  <c r="J33" i="1"/>
  <c r="I33" i="1"/>
  <c r="G32" i="1"/>
  <c r="H32" i="1"/>
  <c r="H38" i="1" s="1"/>
  <c r="I32" i="1"/>
  <c r="J32" i="1"/>
  <c r="K32" i="1"/>
  <c r="L32" i="1"/>
  <c r="M32" i="1"/>
  <c r="M38" i="1" s="1"/>
  <c r="N26" i="1"/>
  <c r="N27" i="1" s="1"/>
  <c r="N41" i="1" s="1"/>
  <c r="Q30" i="1"/>
  <c r="Q44" i="1" s="1"/>
  <c r="Q1" i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8" i="1"/>
  <c r="N31" i="1"/>
  <c r="N37" i="1"/>
  <c r="N29" i="1"/>
  <c r="N30" i="1"/>
  <c r="N34" i="1"/>
  <c r="N35" i="1"/>
  <c r="N36" i="1"/>
  <c r="N57" i="1"/>
  <c r="N42" i="1"/>
  <c r="G25" i="1"/>
  <c r="K38" i="1" l="1"/>
  <c r="I38" i="1"/>
  <c r="L38" i="1"/>
  <c r="J38" i="1"/>
  <c r="G38" i="1"/>
  <c r="N32" i="1"/>
  <c r="N33" i="1"/>
  <c r="O41" i="1"/>
  <c r="N38" i="1" l="1"/>
  <c r="N40" i="1" s="1"/>
  <c r="N45" i="1" s="1"/>
  <c r="N44" i="1" l="1"/>
</calcChain>
</file>

<file path=xl/sharedStrings.xml><?xml version="1.0" encoding="utf-8"?>
<sst xmlns="http://schemas.openxmlformats.org/spreadsheetml/2006/main" count="306" uniqueCount="90">
  <si>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</si>
  <si>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</si>
  <si>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</si>
  <si>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</si>
  <si>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</si>
  <si>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</si>
  <si>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</si>
  <si>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</si>
  <si>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</si>
  <si>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</si>
  <si>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</si>
  <si>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</si>
  <si>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</si>
  <si>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</si>
  <si>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</si>
  <si>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</si>
  <si>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</si>
  <si>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</si>
  <si>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</si>
  <si>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</si>
  <si>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</si>
  <si>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</si>
  <si>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</si>
  <si>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</si>
  <si>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</si>
  <si>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</si>
  <si>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</si>
  <si>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</si>
  <si>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</si>
  <si>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</si>
  <si>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</si>
  <si>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</si>
  <si>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</si>
  <si>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</si>
  <si>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</si>
  <si>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</si>
  <si>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</si>
  <si>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</si>
  <si>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</si>
  <si>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</si>
  <si>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</si>
  <si>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</si>
  <si>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</si>
  <si>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</si>
  <si>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</si>
  <si>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</si>
  <si>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</si>
  <si>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</si>
  <si>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</si>
  <si>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</si>
  <si>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</si>
  <si>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</si>
  <si>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</si>
  <si>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</si>
  <si>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</si>
  <si>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</si>
  <si>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</si>
  <si>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</si>
  <si>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</si>
  <si>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</si>
  <si>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</si>
  <si>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</si>
  <si>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</si>
  <si>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</si>
  <si>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</si>
  <si>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</si>
  <si>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</si>
  <si>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</si>
  <si>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</si>
  <si>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</si>
  <si>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</si>
  <si>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</si>
  <si>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</si>
  <si>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</si>
  <si>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</si>
  <si>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</si>
  <si>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</si>
  <si>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</si>
  <si>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</si>
  <si>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</si>
  <si>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</si>
  <si>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</si>
  <si>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</si>
  <si>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</si>
  <si>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</si>
  <si>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</si>
  <si>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</si>
  <si>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t>**For Internal Use Only**  If the payee is U.S. based, are they enrolled in iSupplier for electronic reimbursement (ACH)?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</si>
  <si>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</si>
  <si>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Mileage Allowance ($0.545/Mile, $0.338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</si>
</sst>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Border="1" applyAlignment="1" applyProtection="1">
      <protection locked="0"/>
    </xf>
    <xf numFmtId="0" fontId="0" fillId="0" borderId="11" xfId="0" applyBorder="1" applyAlignment="1"/>
    <xf numFmtId="0" fontId="0" fillId="0" borderId="53" xfId="0" applyBorder="1" applyAlignment="1"/>
    <xf numFmtId="169" fontId="0" fillId="0" borderId="1" xfId="0" applyNumberForma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</xdr:row>
          <xdr:rowOff>152400</xdr:rowOff>
        </xdr:from>
        <xdr:to>
          <xdr:col>13</xdr:col>
          <xdr:colOff>466725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152400</xdr:rowOff>
        </xdr:from>
        <xdr:to>
          <xdr:col>14</xdr:col>
          <xdr:colOff>152400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48</v>
      </c>
    </row>
    <row r="2" spans="1:1" ht="16.5" x14ac:dyDescent="0.3">
      <c r="A2" s="33" t="s">
        <v>54</v>
      </c>
    </row>
    <row r="3" spans="1:1" ht="16.5" x14ac:dyDescent="0.3">
      <c r="A3" s="33" t="s">
        <v>49</v>
      </c>
    </row>
    <row r="4" spans="1:1" ht="16.5" x14ac:dyDescent="0.3">
      <c r="A4" s="33" t="s">
        <v>50</v>
      </c>
    </row>
    <row r="5" spans="1:1" ht="16.5" x14ac:dyDescent="0.3">
      <c r="A5" s="33" t="s">
        <v>51</v>
      </c>
    </row>
    <row r="6" spans="1:1" ht="16.5" x14ac:dyDescent="0.3">
      <c r="A6" s="33" t="s">
        <v>52</v>
      </c>
    </row>
    <row r="7" spans="1:1" ht="16.5" x14ac:dyDescent="0.3">
      <c r="A7" s="33" t="s">
        <v>53</v>
      </c>
    </row>
    <row r="8" spans="1:1" ht="16.5" x14ac:dyDescent="0.3">
      <c r="A8" s="33" t="s">
        <v>63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8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70">
        <f>Name</f>
        <v>0</v>
      </c>
      <c r="S1" s="170"/>
      <c r="T1" s="97"/>
      <c r="U1" s="3" t="s">
        <v>1</v>
      </c>
      <c r="V1" s="3"/>
      <c r="W1" s="168" t="str">
        <f>PeriodEndDate</f>
        <v xml:space="preserve"> </v>
      </c>
      <c r="X1" s="169"/>
      <c r="Y1" s="169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66</v>
      </c>
      <c r="B7" s="172"/>
      <c r="C7" s="172"/>
      <c r="D7" s="172"/>
      <c r="E7" s="172"/>
      <c r="F7" s="172"/>
      <c r="G7" s="172"/>
      <c r="H7" s="172"/>
      <c r="I7" s="26"/>
      <c r="J7" s="18" t="s">
        <v>1</v>
      </c>
      <c r="K7" s="52"/>
      <c r="L7" s="146" t="s">
        <v>59</v>
      </c>
      <c r="M7" s="146"/>
      <c r="N7" s="146"/>
      <c r="O7" s="100"/>
      <c r="P7" s="6"/>
    </row>
    <row r="8" spans="1:25" x14ac:dyDescent="0.2">
      <c r="A8" s="162" t="s">
        <v>47</v>
      </c>
      <c r="B8" s="163"/>
      <c r="C8" s="164"/>
      <c r="D8" s="164"/>
      <c r="E8" s="164"/>
      <c r="F8" s="138"/>
      <c r="G8" s="152"/>
      <c r="H8" s="152"/>
      <c r="I8" s="26"/>
      <c r="J8" s="156" t="s">
        <v>4</v>
      </c>
      <c r="K8" s="157"/>
      <c r="L8" s="171" t="s">
        <v>63</v>
      </c>
      <c r="M8" s="171"/>
      <c r="N8" s="171"/>
      <c r="O8" s="171"/>
      <c r="P8" s="6"/>
    </row>
    <row r="9" spans="1:25" x14ac:dyDescent="0.2">
      <c r="A9" s="138"/>
      <c r="B9" s="139"/>
      <c r="C9" s="139"/>
      <c r="D9" s="139"/>
      <c r="E9" s="139"/>
      <c r="F9" s="139"/>
      <c r="G9" s="139"/>
      <c r="H9" s="139"/>
      <c r="I9" s="26"/>
      <c r="J9" s="19" t="s">
        <v>61</v>
      </c>
      <c r="K9" s="42"/>
      <c r="L9" s="42"/>
      <c r="M9" s="139"/>
      <c r="N9" s="139"/>
      <c r="O9" s="139"/>
      <c r="P9" s="6"/>
      <c r="U9" s="2" t="s">
        <v>5</v>
      </c>
    </row>
    <row r="10" spans="1:25" x14ac:dyDescent="0.2">
      <c r="A10" s="174"/>
      <c r="B10" s="174"/>
      <c r="C10" s="174"/>
      <c r="D10" s="174"/>
      <c r="E10" s="174"/>
      <c r="F10" s="174"/>
      <c r="G10" s="174"/>
      <c r="H10" s="174"/>
      <c r="I10" s="26"/>
      <c r="J10" s="138"/>
      <c r="K10" s="139"/>
      <c r="L10" s="139"/>
      <c r="M10" s="139"/>
      <c r="N10" s="139"/>
      <c r="O10" s="139"/>
      <c r="P10" s="6"/>
      <c r="U10" s="22" t="s">
        <v>77</v>
      </c>
    </row>
    <row r="11" spans="1:25" ht="13.5" thickBot="1" x14ac:dyDescent="0.25">
      <c r="A11" s="177"/>
      <c r="B11" s="177"/>
      <c r="C11" s="177"/>
      <c r="D11" s="177"/>
      <c r="E11" s="177"/>
      <c r="F11" s="177"/>
      <c r="G11" s="177"/>
      <c r="H11" s="177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A12" s="140" t="s">
        <v>87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  <c r="P12" s="6"/>
    </row>
    <row r="13" spans="1:25" ht="13.5" thickBot="1" x14ac:dyDescent="0.25">
      <c r="A13" s="143" t="s">
        <v>88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6"/>
      <c r="Q13" s="4" t="s">
        <v>6</v>
      </c>
      <c r="S13" s="4" t="s">
        <v>7</v>
      </c>
      <c r="W13" s="22" t="s">
        <v>8</v>
      </c>
    </row>
    <row r="14" spans="1:25" x14ac:dyDescent="0.2">
      <c r="C14" s="2" t="s">
        <v>59</v>
      </c>
      <c r="G14" s="18"/>
      <c r="H14" s="18"/>
      <c r="I14" s="26"/>
      <c r="J14" s="26"/>
      <c r="K14" s="26"/>
      <c r="L14" s="26"/>
      <c r="M14" s="26"/>
      <c r="N14" s="26"/>
      <c r="O14" s="26"/>
      <c r="P14" s="6"/>
      <c r="Q14" s="119"/>
      <c r="S14" s="23"/>
      <c r="U14" s="170"/>
      <c r="V14" s="170"/>
      <c r="W14" s="170"/>
      <c r="X14" s="170"/>
      <c r="Y14" s="170"/>
    </row>
    <row r="15" spans="1:25" ht="12.75" customHeight="1" x14ac:dyDescent="0.2">
      <c r="A15" s="120" t="s">
        <v>71</v>
      </c>
      <c r="B15" s="167"/>
      <c r="C15" s="167"/>
      <c r="D15" s="167"/>
      <c r="E15" s="167"/>
      <c r="F15" s="26"/>
      <c r="G15" s="53"/>
      <c r="H15" s="54" t="s">
        <v>9</v>
      </c>
      <c r="I15" s="54"/>
      <c r="J15" s="54"/>
      <c r="K15" s="54"/>
      <c r="L15" s="54"/>
      <c r="M15" s="54"/>
      <c r="N15" s="54"/>
      <c r="O15" s="55"/>
      <c r="P15" s="6"/>
      <c r="Q15" s="119"/>
      <c r="S15" s="1" t="s">
        <v>59</v>
      </c>
      <c r="U15" s="139" t="s">
        <v>59</v>
      </c>
      <c r="V15" s="139"/>
      <c r="W15" s="139"/>
      <c r="X15" s="139"/>
      <c r="Y15" s="139"/>
    </row>
    <row r="16" spans="1:25" x14ac:dyDescent="0.2">
      <c r="A16" s="26"/>
      <c r="B16" s="26"/>
      <c r="C16" s="26"/>
      <c r="D16" s="26"/>
      <c r="E16" s="26"/>
      <c r="F16" s="26"/>
      <c r="G16" s="83"/>
      <c r="H16" s="84"/>
      <c r="I16" s="84"/>
      <c r="J16" s="84"/>
      <c r="K16" s="84"/>
      <c r="L16" s="84"/>
      <c r="M16" s="84"/>
      <c r="N16" s="84"/>
      <c r="O16" s="85"/>
      <c r="P16" s="6"/>
      <c r="Q16" s="119" t="s">
        <v>59</v>
      </c>
      <c r="S16" s="1" t="s">
        <v>59</v>
      </c>
      <c r="U16" s="139" t="s">
        <v>59</v>
      </c>
      <c r="V16" s="139"/>
      <c r="W16" s="139"/>
      <c r="X16" s="139"/>
      <c r="Y16" s="139"/>
    </row>
    <row r="17" spans="1:25" x14ac:dyDescent="0.2">
      <c r="A17" s="120" t="s">
        <v>72</v>
      </c>
      <c r="B17" s="167"/>
      <c r="C17" s="167"/>
      <c r="D17" s="167"/>
      <c r="E17" s="167"/>
      <c r="F17" s="26"/>
      <c r="G17" s="56"/>
      <c r="H17" s="83" t="s">
        <v>59</v>
      </c>
      <c r="I17" s="84"/>
      <c r="J17" s="84"/>
      <c r="K17" s="84"/>
      <c r="L17" s="84"/>
      <c r="M17" s="84"/>
      <c r="N17" s="84"/>
      <c r="O17" s="85"/>
      <c r="P17" s="6"/>
      <c r="Q17" s="119" t="s">
        <v>59</v>
      </c>
      <c r="S17" s="1" t="s">
        <v>59</v>
      </c>
      <c r="U17" s="139" t="s">
        <v>59</v>
      </c>
      <c r="V17" s="139"/>
      <c r="W17" s="139"/>
      <c r="X17" s="139"/>
      <c r="Y17" s="139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83" t="s">
        <v>59</v>
      </c>
      <c r="J18" s="86"/>
      <c r="K18" s="86"/>
      <c r="L18" s="86"/>
      <c r="M18" s="86"/>
      <c r="N18" s="86"/>
      <c r="O18" s="87"/>
      <c r="P18" s="6"/>
      <c r="Q18" s="119" t="s">
        <v>59</v>
      </c>
      <c r="S18" s="1" t="s">
        <v>59</v>
      </c>
      <c r="U18" s="139" t="s">
        <v>59</v>
      </c>
      <c r="V18" s="139"/>
      <c r="W18" s="139"/>
      <c r="X18" s="139"/>
      <c r="Y18" s="139"/>
    </row>
    <row r="19" spans="1:25" x14ac:dyDescent="0.2">
      <c r="A19" s="121" t="s">
        <v>73</v>
      </c>
      <c r="B19" s="167"/>
      <c r="C19" s="167"/>
      <c r="D19" s="167"/>
      <c r="E19" s="167"/>
      <c r="F19" s="26"/>
      <c r="G19" s="56"/>
      <c r="H19" s="56"/>
      <c r="I19" s="56"/>
      <c r="J19" s="88" t="s">
        <v>59</v>
      </c>
      <c r="K19" s="89"/>
      <c r="L19" s="89"/>
      <c r="M19" s="89"/>
      <c r="N19" s="89"/>
      <c r="O19" s="90"/>
      <c r="P19" s="6"/>
      <c r="Q19" s="119" t="s">
        <v>59</v>
      </c>
      <c r="S19" s="1" t="s">
        <v>59</v>
      </c>
      <c r="U19" s="139" t="s">
        <v>59</v>
      </c>
      <c r="V19" s="139"/>
      <c r="W19" s="139"/>
      <c r="X19" s="139"/>
      <c r="Y19" s="139"/>
    </row>
    <row r="20" spans="1:25" x14ac:dyDescent="0.2">
      <c r="A20" s="26"/>
      <c r="B20" s="26"/>
      <c r="C20" s="26"/>
      <c r="D20" s="26"/>
      <c r="E20" s="26"/>
      <c r="F20" s="26"/>
      <c r="G20" s="56"/>
      <c r="H20" s="56"/>
      <c r="I20" s="56"/>
      <c r="J20" s="56"/>
      <c r="K20" s="88" t="s">
        <v>59</v>
      </c>
      <c r="L20" s="91"/>
      <c r="M20" s="91"/>
      <c r="N20" s="91"/>
      <c r="O20" s="92"/>
      <c r="P20" s="6"/>
      <c r="Q20" s="119" t="s">
        <v>59</v>
      </c>
      <c r="S20" s="1" t="s">
        <v>59</v>
      </c>
      <c r="U20" s="139" t="s">
        <v>59</v>
      </c>
      <c r="V20" s="139"/>
      <c r="W20" s="139"/>
      <c r="X20" s="139"/>
      <c r="Y20" s="139"/>
    </row>
    <row r="21" spans="1:25" x14ac:dyDescent="0.2">
      <c r="A21" s="26" t="s">
        <v>10</v>
      </c>
      <c r="B21" s="26"/>
      <c r="C21" s="26"/>
      <c r="D21" s="26"/>
      <c r="E21" s="26"/>
      <c r="F21" s="26"/>
      <c r="G21" s="57"/>
      <c r="H21" s="56"/>
      <c r="I21" s="56"/>
      <c r="J21" s="56"/>
      <c r="K21" s="56"/>
      <c r="L21" s="83" t="s">
        <v>59</v>
      </c>
      <c r="M21" s="93"/>
      <c r="N21" s="93"/>
      <c r="O21" s="87"/>
      <c r="P21" s="6"/>
      <c r="Q21" s="119" t="s">
        <v>59</v>
      </c>
      <c r="S21" s="1" t="s">
        <v>59</v>
      </c>
      <c r="U21" s="139" t="s">
        <v>59</v>
      </c>
      <c r="V21" s="139"/>
      <c r="W21" s="139"/>
      <c r="X21" s="139"/>
      <c r="Y21" s="139"/>
    </row>
    <row r="22" spans="1:25" ht="13.5" thickBot="1" x14ac:dyDescent="0.25">
      <c r="A22" s="26" t="s">
        <v>70</v>
      </c>
      <c r="B22" s="26"/>
      <c r="C22" s="26"/>
      <c r="D22" s="26"/>
      <c r="E22" s="26"/>
      <c r="F22" s="26"/>
      <c r="G22" s="56"/>
      <c r="H22" s="56"/>
      <c r="I22" s="56"/>
      <c r="J22" s="56"/>
      <c r="K22" s="56"/>
      <c r="L22" s="56"/>
      <c r="M22" s="158" t="s">
        <v>59</v>
      </c>
      <c r="N22" s="159"/>
      <c r="O22" s="160"/>
      <c r="P22" s="24"/>
    </row>
    <row r="23" spans="1:25" ht="13.5" thickTop="1" x14ac:dyDescent="0.2">
      <c r="A23" s="58"/>
      <c r="B23" s="59"/>
      <c r="C23" s="60" t="s">
        <v>11</v>
      </c>
      <c r="D23" s="61"/>
      <c r="E23" s="61"/>
      <c r="F23" s="61"/>
      <c r="G23" s="118" t="s">
        <v>59</v>
      </c>
      <c r="H23" s="118" t="s">
        <v>59</v>
      </c>
      <c r="I23" s="118" t="s">
        <v>59</v>
      </c>
      <c r="J23" s="118" t="s">
        <v>59</v>
      </c>
      <c r="K23" s="118" t="s">
        <v>59</v>
      </c>
      <c r="L23" s="118" t="s">
        <v>59</v>
      </c>
      <c r="M23" s="118" t="s">
        <v>59</v>
      </c>
      <c r="N23" s="105" t="s">
        <v>12</v>
      </c>
      <c r="O23" s="107" t="s">
        <v>13</v>
      </c>
      <c r="P23" s="24"/>
      <c r="U23" s="22"/>
    </row>
    <row r="24" spans="1:25" ht="13.5" thickBot="1" x14ac:dyDescent="0.25">
      <c r="A24" s="62" t="s">
        <v>14</v>
      </c>
      <c r="B24" s="63"/>
      <c r="C24" s="62" t="s">
        <v>15</v>
      </c>
      <c r="D24" s="63"/>
      <c r="E24" s="114"/>
      <c r="F24" s="115"/>
      <c r="G24" s="81" t="s">
        <v>59</v>
      </c>
      <c r="H24" s="81" t="s">
        <v>59</v>
      </c>
      <c r="I24" s="81" t="s">
        <v>59</v>
      </c>
      <c r="J24" s="81" t="s">
        <v>59</v>
      </c>
      <c r="K24" s="82" t="s">
        <v>59</v>
      </c>
      <c r="L24" s="81" t="s">
        <v>59</v>
      </c>
      <c r="M24" s="82"/>
      <c r="N24" s="106" t="s">
        <v>16</v>
      </c>
      <c r="O24" s="108" t="s">
        <v>17</v>
      </c>
      <c r="P24" s="6"/>
      <c r="U24" s="22" t="s">
        <v>18</v>
      </c>
    </row>
    <row r="25" spans="1:25" ht="14.25" thickTop="1" thickBot="1" x14ac:dyDescent="0.25">
      <c r="A25" s="8"/>
      <c r="B25" s="9"/>
      <c r="C25" s="9"/>
      <c r="D25" s="9"/>
      <c r="E25" s="117" t="s">
        <v>45</v>
      </c>
      <c r="F25" s="117" t="s">
        <v>57</v>
      </c>
      <c r="G25" s="113" t="str">
        <f>IF(E26&amp;F26="X"," ","PERSONAL AUTO USAGE MAKE ONLY ONE CHOICE, MILES OR KILOMETERS  ")</f>
        <v xml:space="preserve">PERSONAL AUTO USAGE MAKE ONLY ONE CHOICE, MILES OR KILOMETERS  </v>
      </c>
      <c r="H25" s="16"/>
      <c r="I25" s="16"/>
      <c r="J25" s="16"/>
      <c r="K25" s="16"/>
      <c r="L25" s="16"/>
      <c r="M25" s="16"/>
      <c r="N25" s="10"/>
      <c r="O25" s="11"/>
      <c r="P25" s="6"/>
      <c r="U25" s="22" t="s">
        <v>78</v>
      </c>
    </row>
    <row r="26" spans="1:25" ht="13.5" thickTop="1" x14ac:dyDescent="0.2">
      <c r="A26" s="29" t="s">
        <v>46</v>
      </c>
      <c r="B26" s="30"/>
      <c r="C26" s="30"/>
      <c r="D26" s="30"/>
      <c r="E26" s="116"/>
      <c r="F26" s="116"/>
      <c r="G26" s="80"/>
      <c r="H26" s="80"/>
      <c r="I26" s="80"/>
      <c r="J26" s="80"/>
      <c r="K26" s="80"/>
      <c r="L26" s="80"/>
      <c r="M26" s="80"/>
      <c r="N26" s="79" t="str">
        <f>IF((E26="X")=(F26="X"),"NO","YES")</f>
        <v>NO</v>
      </c>
      <c r="O26" s="79"/>
      <c r="P26" s="25"/>
      <c r="U26" s="4" t="s">
        <v>80</v>
      </c>
    </row>
    <row r="27" spans="1:25" ht="13.5" thickBot="1" x14ac:dyDescent="0.25">
      <c r="A27" s="35" t="s">
        <v>89</v>
      </c>
      <c r="B27" s="36"/>
      <c r="C27" s="36"/>
      <c r="D27" s="36"/>
      <c r="E27" s="36"/>
      <c r="F27" s="37"/>
      <c r="G27" s="38">
        <f t="shared" ref="G27:M27" si="0">IF($E$26="x",(G26*0.338),(G26*0.545))</f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103">
        <f>IF(N26="YES",SUM(Mileage_Miles),0)</f>
        <v>0</v>
      </c>
      <c r="O27" s="103"/>
      <c r="P27" s="25"/>
      <c r="U27" s="22" t="s">
        <v>79</v>
      </c>
    </row>
    <row r="28" spans="1:25" ht="13.5" thickTop="1" x14ac:dyDescent="0.2">
      <c r="A28" s="14" t="s">
        <v>19</v>
      </c>
      <c r="B28" s="15"/>
      <c r="C28" s="15"/>
      <c r="D28" s="15"/>
      <c r="E28" s="15"/>
      <c r="F28" s="15"/>
      <c r="G28" s="12"/>
      <c r="H28" s="12" t="s">
        <v>62</v>
      </c>
      <c r="I28" s="12" t="s">
        <v>62</v>
      </c>
      <c r="J28" s="12" t="s">
        <v>62</v>
      </c>
      <c r="K28" s="12" t="s">
        <v>62</v>
      </c>
      <c r="L28" s="12" t="s">
        <v>62</v>
      </c>
      <c r="M28" s="12" t="s">
        <v>62</v>
      </c>
      <c r="N28" s="64">
        <f>SUM(G28:M28)</f>
        <v>0</v>
      </c>
      <c r="O28" s="94" t="s">
        <v>59</v>
      </c>
      <c r="P28" s="25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x14ac:dyDescent="0.2">
      <c r="A29" s="14" t="s">
        <v>21</v>
      </c>
      <c r="B29" s="15"/>
      <c r="C29" s="15"/>
      <c r="D29" s="15"/>
      <c r="E29" s="15"/>
      <c r="F29" s="15"/>
      <c r="G29" s="12"/>
      <c r="H29" s="12" t="s">
        <v>59</v>
      </c>
      <c r="I29" s="12"/>
      <c r="J29" s="12" t="s">
        <v>59</v>
      </c>
      <c r="K29" s="13" t="s">
        <v>59</v>
      </c>
      <c r="L29" s="12" t="s">
        <v>59</v>
      </c>
      <c r="M29" s="13" t="s">
        <v>59</v>
      </c>
      <c r="N29" s="64">
        <f t="shared" ref="N29:N37" si="1">SUM(G29:M29)</f>
        <v>0</v>
      </c>
      <c r="O29" s="94" t="s">
        <v>59</v>
      </c>
      <c r="P29" s="25"/>
      <c r="Q29" s="5"/>
      <c r="S29" s="23"/>
      <c r="U29" s="23"/>
      <c r="W29" s="23"/>
      <c r="Y29" s="23"/>
    </row>
    <row r="30" spans="1:25" x14ac:dyDescent="0.2">
      <c r="A30" s="14" t="s">
        <v>26</v>
      </c>
      <c r="B30" s="15"/>
      <c r="C30" s="15"/>
      <c r="D30" s="15"/>
      <c r="E30" s="15"/>
      <c r="F30" s="15"/>
      <c r="G30" s="12"/>
      <c r="H30" s="12" t="s">
        <v>59</v>
      </c>
      <c r="I30" s="12"/>
      <c r="J30" s="12" t="s">
        <v>59</v>
      </c>
      <c r="K30" s="13" t="s">
        <v>59</v>
      </c>
      <c r="L30" s="12" t="s">
        <v>59</v>
      </c>
      <c r="M30" s="13" t="s">
        <v>59</v>
      </c>
      <c r="N30" s="64">
        <f t="shared" si="1"/>
        <v>0</v>
      </c>
      <c r="O30" s="94" t="s">
        <v>59</v>
      </c>
      <c r="P30" s="25"/>
      <c r="Q30" s="43" t="str">
        <f>Date1</f>
        <v xml:space="preserve"> </v>
      </c>
      <c r="S30" s="1"/>
      <c r="U30" s="1" t="s">
        <v>59</v>
      </c>
      <c r="W30" s="1" t="s">
        <v>59</v>
      </c>
      <c r="Y30" s="1" t="s">
        <v>59</v>
      </c>
    </row>
    <row r="31" spans="1:25" x14ac:dyDescent="0.2">
      <c r="A31" s="14" t="s">
        <v>27</v>
      </c>
      <c r="B31" s="15"/>
      <c r="C31" s="15"/>
      <c r="D31" s="15"/>
      <c r="E31" s="15"/>
      <c r="F31" s="15"/>
      <c r="G31" s="12"/>
      <c r="H31" s="12" t="s">
        <v>59</v>
      </c>
      <c r="I31" s="12" t="s">
        <v>59</v>
      </c>
      <c r="J31" s="12" t="s">
        <v>59</v>
      </c>
      <c r="K31" s="13" t="s">
        <v>59</v>
      </c>
      <c r="L31" s="12" t="s">
        <v>59</v>
      </c>
      <c r="M31" s="13" t="s">
        <v>59</v>
      </c>
      <c r="N31" s="64">
        <f t="shared" si="1"/>
        <v>0</v>
      </c>
      <c r="O31" s="94"/>
      <c r="P31" s="25"/>
      <c r="Q31" s="43" t="str">
        <f>Date2</f>
        <v xml:space="preserve"> </v>
      </c>
      <c r="S31" s="1" t="s">
        <v>59</v>
      </c>
      <c r="U31" s="1" t="s">
        <v>59</v>
      </c>
      <c r="W31" s="1" t="s">
        <v>59</v>
      </c>
      <c r="Y31" s="1" t="s">
        <v>59</v>
      </c>
    </row>
    <row r="32" spans="1:25" x14ac:dyDescent="0.2">
      <c r="A32" s="14" t="s">
        <v>28</v>
      </c>
      <c r="B32" s="15"/>
      <c r="C32" s="15"/>
      <c r="D32" s="15"/>
      <c r="E32" s="15"/>
      <c r="F32" s="15"/>
      <c r="G32" s="122">
        <f>SUM(MealsDay1)</f>
        <v>0</v>
      </c>
      <c r="H32" s="122">
        <f>SUM(MealsDay2)</f>
        <v>0</v>
      </c>
      <c r="I32" s="122">
        <f>SUM(MealsDay3)</f>
        <v>0</v>
      </c>
      <c r="J32" s="122">
        <f>SUM(MealsDay4)</f>
        <v>0</v>
      </c>
      <c r="K32" s="122">
        <f>SUM(MealsDay5)</f>
        <v>0</v>
      </c>
      <c r="L32" s="122">
        <f>SUM(MealsDay6)</f>
        <v>0</v>
      </c>
      <c r="M32" s="122">
        <f>SUM(MealsDay7)</f>
        <v>0</v>
      </c>
      <c r="N32" s="64">
        <f t="shared" si="1"/>
        <v>0</v>
      </c>
      <c r="O32" s="94"/>
      <c r="P32" s="25"/>
      <c r="Q32" s="43" t="str">
        <f>Date3</f>
        <v xml:space="preserve"> </v>
      </c>
      <c r="S32" s="1"/>
      <c r="U32" s="1" t="s">
        <v>59</v>
      </c>
      <c r="W32" s="1" t="s">
        <v>59</v>
      </c>
      <c r="Y32" s="1" t="s">
        <v>59</v>
      </c>
    </row>
    <row r="33" spans="1:25" x14ac:dyDescent="0.2">
      <c r="A33" s="14" t="s">
        <v>29</v>
      </c>
      <c r="B33" s="15"/>
      <c r="C33" s="15"/>
      <c r="D33" s="15"/>
      <c r="E33" s="15"/>
      <c r="F33" s="15"/>
      <c r="G33" s="122">
        <f>GuestsDay1</f>
        <v>0</v>
      </c>
      <c r="H33" s="122">
        <f>GuestsDay2</f>
        <v>0</v>
      </c>
      <c r="I33" s="122">
        <f>GuestsDay3</f>
        <v>0</v>
      </c>
      <c r="J33" s="122">
        <f>GuestsDay4</f>
        <v>0</v>
      </c>
      <c r="K33" s="122">
        <f>GuestsDay5</f>
        <v>0</v>
      </c>
      <c r="L33" s="122">
        <f>GuestsDay6</f>
        <v>0</v>
      </c>
      <c r="M33" s="122">
        <f>GuestsDay7</f>
        <v>0</v>
      </c>
      <c r="N33" s="64">
        <f t="shared" si="1"/>
        <v>0</v>
      </c>
      <c r="O33" s="94" t="s">
        <v>59</v>
      </c>
      <c r="P33" s="25"/>
      <c r="Q33" s="43" t="str">
        <f>Date4</f>
        <v xml:space="preserve"> </v>
      </c>
      <c r="S33" s="1" t="s">
        <v>59</v>
      </c>
      <c r="U33" s="1" t="s">
        <v>59</v>
      </c>
      <c r="W33" s="1" t="s">
        <v>59</v>
      </c>
      <c r="Y33" s="1" t="s">
        <v>59</v>
      </c>
    </row>
    <row r="34" spans="1:25" x14ac:dyDescent="0.2">
      <c r="A34" s="14" t="s">
        <v>30</v>
      </c>
      <c r="B34" s="15"/>
      <c r="C34" s="15"/>
      <c r="D34" s="15"/>
      <c r="E34" s="15"/>
      <c r="F34" s="15"/>
      <c r="G34" s="12"/>
      <c r="H34" s="12" t="s">
        <v>59</v>
      </c>
      <c r="I34" s="12" t="s">
        <v>59</v>
      </c>
      <c r="J34" s="12" t="s">
        <v>59</v>
      </c>
      <c r="K34" s="13" t="s">
        <v>59</v>
      </c>
      <c r="L34" s="12" t="s">
        <v>59</v>
      </c>
      <c r="M34" s="13" t="s">
        <v>59</v>
      </c>
      <c r="N34" s="64">
        <f t="shared" si="1"/>
        <v>0</v>
      </c>
      <c r="O34" s="94" t="s">
        <v>59</v>
      </c>
      <c r="P34" s="25"/>
      <c r="Q34" s="43" t="str">
        <f>Date5</f>
        <v xml:space="preserve"> </v>
      </c>
      <c r="S34" s="1" t="s">
        <v>59</v>
      </c>
      <c r="U34" s="1" t="s">
        <v>59</v>
      </c>
      <c r="W34" s="1" t="s">
        <v>59</v>
      </c>
      <c r="Y34" s="1" t="s">
        <v>59</v>
      </c>
    </row>
    <row r="35" spans="1:25" x14ac:dyDescent="0.2">
      <c r="A35" s="14" t="s">
        <v>31</v>
      </c>
      <c r="B35" s="15"/>
      <c r="C35" s="15"/>
      <c r="D35" s="15"/>
      <c r="E35" s="15"/>
      <c r="F35" s="15"/>
      <c r="G35" s="12"/>
      <c r="H35" s="12" t="s">
        <v>59</v>
      </c>
      <c r="I35" s="12" t="s">
        <v>59</v>
      </c>
      <c r="J35" s="12" t="s">
        <v>59</v>
      </c>
      <c r="K35" s="13" t="s">
        <v>59</v>
      </c>
      <c r="L35" s="12" t="s">
        <v>59</v>
      </c>
      <c r="M35" s="13" t="s">
        <v>59</v>
      </c>
      <c r="N35" s="64">
        <f t="shared" si="1"/>
        <v>0</v>
      </c>
      <c r="O35" s="94" t="s">
        <v>59</v>
      </c>
      <c r="P35" s="25"/>
      <c r="Q35" s="43" t="str">
        <f>Date6</f>
        <v xml:space="preserve"> </v>
      </c>
      <c r="S35" s="1" t="s">
        <v>59</v>
      </c>
      <c r="U35" s="1" t="s">
        <v>59</v>
      </c>
      <c r="W35" s="1" t="s">
        <v>59</v>
      </c>
      <c r="Y35" s="1" t="s">
        <v>59</v>
      </c>
    </row>
    <row r="36" spans="1:25" x14ac:dyDescent="0.2">
      <c r="A36" s="129" t="s">
        <v>83</v>
      </c>
      <c r="B36" s="130"/>
      <c r="C36" s="130"/>
      <c r="D36" s="130"/>
      <c r="E36" s="130"/>
      <c r="F36" s="130"/>
      <c r="G36" s="12"/>
      <c r="H36" s="12" t="s">
        <v>59</v>
      </c>
      <c r="I36" s="12" t="s">
        <v>59</v>
      </c>
      <c r="J36" s="12" t="s">
        <v>59</v>
      </c>
      <c r="K36" s="13" t="s">
        <v>59</v>
      </c>
      <c r="L36" s="12" t="s">
        <v>59</v>
      </c>
      <c r="M36" s="13" t="s">
        <v>59</v>
      </c>
      <c r="N36" s="64">
        <f t="shared" si="1"/>
        <v>0</v>
      </c>
      <c r="O36" s="94" t="s">
        <v>59</v>
      </c>
      <c r="P36" s="25"/>
      <c r="Q36" s="43" t="str">
        <f>Date7</f>
        <v xml:space="preserve"> </v>
      </c>
      <c r="S36" s="1" t="s">
        <v>59</v>
      </c>
      <c r="U36" s="1" t="s">
        <v>59</v>
      </c>
      <c r="W36" s="1" t="s">
        <v>59</v>
      </c>
      <c r="Y36" s="1" t="s">
        <v>59</v>
      </c>
    </row>
    <row r="37" spans="1:25" x14ac:dyDescent="0.2">
      <c r="A37" s="129" t="s">
        <v>84</v>
      </c>
      <c r="B37" s="130"/>
      <c r="C37" s="130"/>
      <c r="D37" s="130"/>
      <c r="E37" s="130"/>
      <c r="F37" s="130"/>
      <c r="G37" s="12"/>
      <c r="H37" s="12" t="s">
        <v>59</v>
      </c>
      <c r="I37" s="12" t="s">
        <v>59</v>
      </c>
      <c r="J37" s="12" t="s">
        <v>59</v>
      </c>
      <c r="K37" s="13" t="s">
        <v>59</v>
      </c>
      <c r="L37" s="12" t="s">
        <v>59</v>
      </c>
      <c r="M37" s="13" t="s">
        <v>59</v>
      </c>
      <c r="N37" s="64">
        <f t="shared" si="1"/>
        <v>0</v>
      </c>
      <c r="O37" s="94" t="s">
        <v>59</v>
      </c>
      <c r="P37" s="25"/>
    </row>
    <row r="38" spans="1:25" ht="13.5" thickBot="1" x14ac:dyDescent="0.25">
      <c r="A38" s="109" t="s">
        <v>67</v>
      </c>
      <c r="B38" s="110"/>
      <c r="C38" s="110"/>
      <c r="D38" s="110"/>
      <c r="E38" s="110"/>
      <c r="F38" s="110"/>
      <c r="G38" s="111">
        <f>SUM(G28:G37)</f>
        <v>0</v>
      </c>
      <c r="H38" s="111">
        <f t="shared" ref="H38:M38" si="2">SUM(H28:H37)</f>
        <v>0</v>
      </c>
      <c r="I38" s="111">
        <f t="shared" si="2"/>
        <v>0</v>
      </c>
      <c r="J38" s="111">
        <f t="shared" si="2"/>
        <v>0</v>
      </c>
      <c r="K38" s="111">
        <f t="shared" si="2"/>
        <v>0</v>
      </c>
      <c r="L38" s="111">
        <f t="shared" si="2"/>
        <v>0</v>
      </c>
      <c r="M38" s="111">
        <f t="shared" si="2"/>
        <v>0</v>
      </c>
      <c r="N38" s="112">
        <f>SUM(N28:N37)</f>
        <v>0</v>
      </c>
      <c r="O38" s="111">
        <f>SUM(O28:O37)/N39</f>
        <v>0</v>
      </c>
      <c r="P38" s="6"/>
      <c r="U38" s="22" t="s">
        <v>32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32"/>
      <c r="K39" s="65" t="s">
        <v>33</v>
      </c>
      <c r="L39" s="66"/>
      <c r="M39" s="66"/>
      <c r="N39" s="95">
        <v>1</v>
      </c>
      <c r="O39" s="32"/>
      <c r="P39" s="6"/>
      <c r="U39" s="22" t="s">
        <v>20</v>
      </c>
    </row>
    <row r="40" spans="1:25" x14ac:dyDescent="0.2">
      <c r="A40" s="29"/>
      <c r="B40" s="32"/>
      <c r="C40" s="32"/>
      <c r="D40" s="32"/>
      <c r="E40" s="32"/>
      <c r="F40" s="32"/>
      <c r="G40" s="32"/>
      <c r="H40" s="32"/>
      <c r="I40" s="32"/>
      <c r="J40" s="175" t="s">
        <v>65</v>
      </c>
      <c r="K40" s="154"/>
      <c r="L40" s="154"/>
      <c r="M40" s="155"/>
      <c r="N40" s="64">
        <f>SUM(N38/N39)</f>
        <v>0</v>
      </c>
      <c r="O40" s="32"/>
      <c r="P40" s="6"/>
      <c r="U40" s="22"/>
    </row>
    <row r="41" spans="1:25" x14ac:dyDescent="0.2">
      <c r="A41" s="131" t="s">
        <v>85</v>
      </c>
      <c r="B41" s="132"/>
      <c r="C41" s="132"/>
      <c r="D41" s="132"/>
      <c r="E41" s="132"/>
      <c r="F41" s="132"/>
      <c r="G41" s="132"/>
      <c r="H41" s="132"/>
      <c r="I41" s="132"/>
      <c r="J41" s="67" t="s">
        <v>60</v>
      </c>
      <c r="K41" s="67"/>
      <c r="L41" s="68"/>
      <c r="M41" s="69" t="s">
        <v>64</v>
      </c>
      <c r="N41" s="64">
        <f>SUM(N27:N27)</f>
        <v>0</v>
      </c>
      <c r="O41" s="70">
        <f>N27*N39</f>
        <v>0</v>
      </c>
      <c r="P41" s="6"/>
    </row>
    <row r="42" spans="1:25" x14ac:dyDescent="0.2">
      <c r="A42" s="131" t="s">
        <v>86</v>
      </c>
      <c r="B42" s="132"/>
      <c r="C42" s="132"/>
      <c r="D42" s="132"/>
      <c r="E42" s="132"/>
      <c r="F42" s="132"/>
      <c r="G42" s="132"/>
      <c r="H42" s="132"/>
      <c r="I42" s="132"/>
      <c r="J42" s="71"/>
      <c r="K42" s="14" t="s">
        <v>55</v>
      </c>
      <c r="L42" s="15"/>
      <c r="M42" s="15"/>
      <c r="N42" s="64">
        <f>SUM(-O38)</f>
        <v>0</v>
      </c>
      <c r="O42" s="32"/>
      <c r="P42" s="6"/>
      <c r="Q42" s="22" t="s">
        <v>6</v>
      </c>
      <c r="S42" s="22" t="s">
        <v>34</v>
      </c>
      <c r="W42" s="22" t="s">
        <v>35</v>
      </c>
    </row>
    <row r="43" spans="1:25" ht="13.5" thickBot="1" x14ac:dyDescent="0.25">
      <c r="A43" s="72" t="s">
        <v>58</v>
      </c>
      <c r="B43" s="165" t="s">
        <v>59</v>
      </c>
      <c r="C43" s="165"/>
      <c r="D43" s="165"/>
      <c r="E43" s="165"/>
      <c r="F43" s="165"/>
      <c r="G43" s="165"/>
      <c r="H43" s="98"/>
      <c r="I43" s="98"/>
      <c r="J43" s="98"/>
      <c r="K43" s="14" t="s">
        <v>56</v>
      </c>
      <c r="L43" s="15"/>
      <c r="M43" s="15"/>
      <c r="N43" s="96">
        <v>0</v>
      </c>
      <c r="O43" s="32"/>
      <c r="P43" s="6"/>
      <c r="Q43" s="5"/>
      <c r="S43" s="23"/>
      <c r="U43" s="170"/>
      <c r="V43" s="170"/>
      <c r="W43" s="170"/>
      <c r="X43" s="170"/>
      <c r="Y43" s="170"/>
    </row>
    <row r="44" spans="1:25" ht="14.25" thickTop="1" thickBot="1" x14ac:dyDescent="0.25">
      <c r="A44" s="148" t="s">
        <v>59</v>
      </c>
      <c r="B44" s="149"/>
      <c r="C44" s="149"/>
      <c r="D44" s="149"/>
      <c r="E44" s="149"/>
      <c r="F44" s="149"/>
      <c r="G44" s="161"/>
      <c r="H44" s="176" t="s">
        <v>68</v>
      </c>
      <c r="I44" s="154"/>
      <c r="J44" s="154"/>
      <c r="K44" s="154"/>
      <c r="L44" s="154"/>
      <c r="M44" s="155"/>
      <c r="N44" s="73">
        <f>N38-SUM(O28:O37)+(N43*N39)+O41</f>
        <v>0</v>
      </c>
      <c r="O44" s="32"/>
      <c r="P44" s="6"/>
      <c r="Q44" s="43" t="str">
        <f>Q30</f>
        <v xml:space="preserve"> </v>
      </c>
      <c r="S44" s="1"/>
      <c r="U44" s="139" t="s">
        <v>59</v>
      </c>
      <c r="V44" s="139"/>
      <c r="W44" s="139"/>
      <c r="X44" s="139"/>
      <c r="Y44" s="139"/>
    </row>
    <row r="45" spans="1:25" ht="14.25" thickTop="1" thickBot="1" x14ac:dyDescent="0.25">
      <c r="A45" s="72" t="s">
        <v>36</v>
      </c>
      <c r="B45" s="165" t="s">
        <v>59</v>
      </c>
      <c r="C45" s="165"/>
      <c r="D45" s="165"/>
      <c r="E45" s="165"/>
      <c r="F45" s="165"/>
      <c r="G45" s="166"/>
      <c r="H45" s="153" t="s">
        <v>69</v>
      </c>
      <c r="I45" s="154"/>
      <c r="J45" s="154"/>
      <c r="K45" s="154"/>
      <c r="L45" s="154"/>
      <c r="M45" s="155"/>
      <c r="N45" s="74">
        <f>SUM(N40:N43)</f>
        <v>0</v>
      </c>
      <c r="O45" s="32"/>
      <c r="P45" s="6"/>
      <c r="Q45" s="43" t="str">
        <f t="shared" ref="Q45:Q50" si="3">Q31</f>
        <v xml:space="preserve"> </v>
      </c>
      <c r="S45" s="1"/>
      <c r="U45" s="139" t="s">
        <v>59</v>
      </c>
      <c r="V45" s="139"/>
      <c r="W45" s="139"/>
      <c r="X45" s="139"/>
      <c r="Y45" s="139"/>
    </row>
    <row r="46" spans="1:25" ht="13.5" thickTop="1" x14ac:dyDescent="0.2">
      <c r="A46" s="148" t="s">
        <v>59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01"/>
      <c r="O46" s="32"/>
      <c r="P46" s="6"/>
      <c r="Q46" s="43" t="str">
        <f t="shared" si="3"/>
        <v xml:space="preserve"> </v>
      </c>
      <c r="S46" s="1"/>
      <c r="U46" s="139" t="s">
        <v>59</v>
      </c>
      <c r="V46" s="139"/>
      <c r="W46" s="139"/>
      <c r="X46" s="139"/>
      <c r="Y46" s="139"/>
    </row>
    <row r="47" spans="1:25" x14ac:dyDescent="0.2">
      <c r="A47" s="148" t="s">
        <v>59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02"/>
      <c r="O47" s="32"/>
      <c r="P47" s="6"/>
      <c r="Q47" s="43" t="str">
        <f t="shared" si="3"/>
        <v xml:space="preserve"> </v>
      </c>
      <c r="S47" s="1"/>
      <c r="U47" s="139" t="s">
        <v>59</v>
      </c>
      <c r="V47" s="139"/>
      <c r="W47" s="139"/>
      <c r="X47" s="139"/>
      <c r="Y47" s="139"/>
    </row>
    <row r="48" spans="1:25" x14ac:dyDescent="0.2">
      <c r="A48" s="148" t="s">
        <v>59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02"/>
      <c r="O48" s="32"/>
      <c r="P48" s="6"/>
      <c r="Q48" s="43" t="str">
        <f t="shared" si="3"/>
        <v xml:space="preserve"> </v>
      </c>
      <c r="S48" s="1"/>
      <c r="U48" s="139" t="s">
        <v>59</v>
      </c>
      <c r="V48" s="139"/>
      <c r="W48" s="139"/>
      <c r="X48" s="139"/>
      <c r="Y48" s="139"/>
    </row>
    <row r="49" spans="1:25" ht="13.5" thickBot="1" x14ac:dyDescent="0.25">
      <c r="A49" s="150" t="s">
        <v>59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02"/>
      <c r="O49" s="32"/>
      <c r="P49" s="6"/>
      <c r="Q49" s="43" t="str">
        <f t="shared" si="3"/>
        <v xml:space="preserve"> </v>
      </c>
      <c r="S49" s="1"/>
      <c r="U49" s="139" t="s">
        <v>59</v>
      </c>
      <c r="V49" s="139"/>
      <c r="W49" s="139"/>
      <c r="X49" s="139"/>
      <c r="Y49" s="139"/>
    </row>
    <row r="50" spans="1:25" ht="13.5" thickBot="1" x14ac:dyDescent="0.25">
      <c r="A50" s="75"/>
      <c r="B50" s="76"/>
      <c r="C50" s="76"/>
      <c r="D50" s="76"/>
      <c r="E50" s="76"/>
      <c r="F50" s="76"/>
      <c r="G50" s="76"/>
      <c r="H50" s="77" t="s">
        <v>37</v>
      </c>
      <c r="I50" s="77" t="s">
        <v>38</v>
      </c>
      <c r="J50" s="77" t="s">
        <v>39</v>
      </c>
      <c r="K50" s="77" t="s">
        <v>40</v>
      </c>
      <c r="L50" s="77" t="s">
        <v>41</v>
      </c>
      <c r="M50" s="76"/>
      <c r="N50" s="78" t="s">
        <v>42</v>
      </c>
      <c r="O50" s="32"/>
      <c r="P50" s="6"/>
      <c r="Q50" s="43" t="str">
        <f t="shared" si="3"/>
        <v xml:space="preserve"> </v>
      </c>
      <c r="S50" s="1"/>
      <c r="U50" s="139" t="s">
        <v>59</v>
      </c>
      <c r="V50" s="139"/>
      <c r="W50" s="139"/>
      <c r="X50" s="139"/>
      <c r="Y50" s="139"/>
    </row>
    <row r="51" spans="1:25" x14ac:dyDescent="0.2">
      <c r="A51" s="47"/>
      <c r="B51" s="34"/>
      <c r="C51" s="34"/>
      <c r="D51" s="34"/>
      <c r="E51" s="34"/>
      <c r="F51" s="34" t="s">
        <v>62</v>
      </c>
      <c r="G51" s="34" t="s">
        <v>59</v>
      </c>
      <c r="H51" s="17" t="s">
        <v>59</v>
      </c>
      <c r="I51" s="17" t="s">
        <v>59</v>
      </c>
      <c r="J51" s="17" t="s">
        <v>59</v>
      </c>
      <c r="K51" s="17" t="s">
        <v>59</v>
      </c>
      <c r="L51" s="17" t="s">
        <v>59</v>
      </c>
      <c r="M51" s="17" t="s">
        <v>59</v>
      </c>
      <c r="N51" s="40" t="s">
        <v>59</v>
      </c>
      <c r="O51" s="32"/>
      <c r="P51" s="6"/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59</v>
      </c>
      <c r="I52" s="17" t="s">
        <v>59</v>
      </c>
      <c r="J52" s="17" t="s">
        <v>59</v>
      </c>
      <c r="K52" s="17" t="s">
        <v>59</v>
      </c>
      <c r="L52" s="17" t="s">
        <v>59</v>
      </c>
      <c r="M52" s="17" t="s">
        <v>59</v>
      </c>
      <c r="N52" s="40" t="s">
        <v>59</v>
      </c>
      <c r="O52" s="32"/>
      <c r="P52" s="6"/>
      <c r="U52" s="22" t="s">
        <v>31</v>
      </c>
    </row>
    <row r="53" spans="1:25" x14ac:dyDescent="0.2">
      <c r="A53" s="47"/>
      <c r="B53" s="34"/>
      <c r="C53" s="34"/>
      <c r="D53" s="34"/>
      <c r="E53" s="34"/>
      <c r="F53" s="34"/>
      <c r="G53" s="34"/>
      <c r="H53" s="17" t="s">
        <v>59</v>
      </c>
      <c r="I53" s="17" t="s">
        <v>59</v>
      </c>
      <c r="J53" s="17" t="s">
        <v>59</v>
      </c>
      <c r="K53" s="17" t="s">
        <v>59</v>
      </c>
      <c r="L53" s="17" t="s">
        <v>59</v>
      </c>
      <c r="M53" s="17" t="s">
        <v>59</v>
      </c>
      <c r="N53" s="40" t="s">
        <v>59</v>
      </c>
      <c r="O53" s="32"/>
      <c r="P53" s="6"/>
      <c r="U53" s="22" t="s">
        <v>77</v>
      </c>
    </row>
    <row r="54" spans="1:25" x14ac:dyDescent="0.2">
      <c r="A54" s="47"/>
      <c r="B54" s="34"/>
      <c r="C54" s="34"/>
      <c r="D54" s="34"/>
      <c r="E54" s="34"/>
      <c r="F54" s="34"/>
      <c r="G54" s="34"/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40" t="s">
        <v>59</v>
      </c>
      <c r="O54" s="32"/>
      <c r="P54" s="6"/>
    </row>
    <row r="55" spans="1:25" x14ac:dyDescent="0.2">
      <c r="A55" s="48"/>
      <c r="B55" s="46"/>
      <c r="C55" s="46"/>
      <c r="D55" s="46"/>
      <c r="E55" s="46"/>
      <c r="F55" s="46"/>
      <c r="G55" s="46"/>
      <c r="H55" s="17" t="s">
        <v>59</v>
      </c>
      <c r="I55" s="17" t="s">
        <v>59</v>
      </c>
      <c r="J55" s="17" t="s">
        <v>59</v>
      </c>
      <c r="K55" s="17" t="s">
        <v>59</v>
      </c>
      <c r="L55" s="17" t="s">
        <v>59</v>
      </c>
      <c r="M55" s="17" t="s">
        <v>59</v>
      </c>
      <c r="N55" s="40" t="s">
        <v>59</v>
      </c>
      <c r="O55" s="32"/>
      <c r="P55" s="6"/>
      <c r="Q55" s="22" t="s">
        <v>6</v>
      </c>
      <c r="S55" s="22" t="s">
        <v>34</v>
      </c>
      <c r="W55" s="22" t="s">
        <v>35</v>
      </c>
    </row>
    <row r="56" spans="1:25" ht="13.5" thickBot="1" x14ac:dyDescent="0.25">
      <c r="A56" s="48"/>
      <c r="B56" s="49"/>
      <c r="C56" s="49"/>
      <c r="D56" s="49"/>
      <c r="E56" s="49"/>
      <c r="F56" s="49"/>
      <c r="G56" s="49"/>
      <c r="H56" s="17" t="s">
        <v>59</v>
      </c>
      <c r="I56" s="17" t="s">
        <v>59</v>
      </c>
      <c r="J56" s="17" t="s">
        <v>59</v>
      </c>
      <c r="K56" s="39" t="s">
        <v>59</v>
      </c>
      <c r="L56" s="39" t="s">
        <v>59</v>
      </c>
      <c r="M56" s="17" t="s">
        <v>59</v>
      </c>
      <c r="N56" s="40" t="s">
        <v>59</v>
      </c>
      <c r="O56" s="32"/>
      <c r="P56" s="6"/>
      <c r="Q56" s="119" t="s">
        <v>59</v>
      </c>
      <c r="S56" s="23"/>
      <c r="U56" s="170"/>
      <c r="V56" s="170"/>
      <c r="W56" s="170"/>
      <c r="X56" s="170"/>
      <c r="Y56" s="170"/>
    </row>
    <row r="57" spans="1:25" ht="14.25" thickTop="1" thickBot="1" x14ac:dyDescent="0.25">
      <c r="A57" s="27"/>
      <c r="B57" s="28"/>
      <c r="C57" s="28"/>
      <c r="D57" s="28"/>
      <c r="E57" s="28"/>
      <c r="F57" s="28"/>
      <c r="G57" s="28"/>
      <c r="H57" s="28" t="s">
        <v>43</v>
      </c>
      <c r="I57" s="28"/>
      <c r="J57" s="28"/>
      <c r="K57" s="28"/>
      <c r="L57" s="28"/>
      <c r="M57" s="28"/>
      <c r="N57" s="41">
        <f>SUM(N51:N56)</f>
        <v>0</v>
      </c>
      <c r="O57" s="32"/>
      <c r="P57" s="6"/>
      <c r="Q57" s="119" t="s">
        <v>59</v>
      </c>
      <c r="S57" s="1" t="s">
        <v>59</v>
      </c>
      <c r="U57" s="139" t="s">
        <v>59</v>
      </c>
      <c r="V57" s="139"/>
      <c r="W57" s="139"/>
      <c r="X57" s="139"/>
      <c r="Y57" s="139"/>
    </row>
    <row r="58" spans="1:2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2"/>
      <c r="P58" s="6"/>
      <c r="Q58" s="119" t="s">
        <v>59</v>
      </c>
      <c r="S58" s="1" t="s">
        <v>59</v>
      </c>
      <c r="U58" s="139" t="s">
        <v>59</v>
      </c>
      <c r="V58" s="139"/>
      <c r="W58" s="139"/>
      <c r="X58" s="139"/>
      <c r="Y58" s="139"/>
    </row>
    <row r="59" spans="1:25" x14ac:dyDescent="0.2">
      <c r="A59" s="14" t="s">
        <v>74</v>
      </c>
      <c r="B59" s="45"/>
      <c r="C59" s="173" t="s">
        <v>59</v>
      </c>
      <c r="D59" s="173"/>
      <c r="E59" s="173"/>
      <c r="F59" s="173"/>
      <c r="G59" s="173"/>
      <c r="H59" s="173"/>
      <c r="I59" s="173"/>
      <c r="J59" s="173"/>
      <c r="K59" s="15"/>
      <c r="L59" s="15" t="s">
        <v>6</v>
      </c>
      <c r="M59" s="146" t="s">
        <v>59</v>
      </c>
      <c r="N59" s="147"/>
      <c r="O59" s="32"/>
      <c r="P59" s="6"/>
      <c r="Q59" s="119" t="s">
        <v>59</v>
      </c>
      <c r="S59" s="1" t="s">
        <v>59</v>
      </c>
      <c r="U59" s="139" t="s">
        <v>59</v>
      </c>
      <c r="V59" s="139"/>
      <c r="W59" s="139"/>
      <c r="X59" s="139"/>
      <c r="Y59" s="139"/>
    </row>
    <row r="60" spans="1:25" x14ac:dyDescent="0.2">
      <c r="A60" s="29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4" t="s">
        <v>59</v>
      </c>
      <c r="N60" s="31"/>
      <c r="O60" s="32"/>
      <c r="P60" s="6"/>
      <c r="Q60" s="119" t="s">
        <v>59</v>
      </c>
      <c r="S60" s="1" t="s">
        <v>59</v>
      </c>
      <c r="U60" s="139" t="s">
        <v>59</v>
      </c>
      <c r="V60" s="139"/>
      <c r="W60" s="139"/>
      <c r="X60" s="139"/>
      <c r="Y60" s="139"/>
    </row>
    <row r="61" spans="1:25" x14ac:dyDescent="0.2">
      <c r="A61" s="123" t="s">
        <v>44</v>
      </c>
      <c r="B61" s="135" t="s">
        <v>59</v>
      </c>
      <c r="C61" s="135"/>
      <c r="D61" s="135"/>
      <c r="E61" s="135"/>
      <c r="F61" s="135"/>
      <c r="G61" s="136"/>
      <c r="H61" s="135" t="s">
        <v>59</v>
      </c>
      <c r="I61" s="136"/>
      <c r="J61" s="136"/>
      <c r="K61" s="136"/>
      <c r="L61" s="15" t="s">
        <v>6</v>
      </c>
      <c r="M61" s="146" t="s">
        <v>59</v>
      </c>
      <c r="N61" s="147"/>
      <c r="O61" s="32"/>
      <c r="P61" s="6"/>
      <c r="Q61" s="119" t="s">
        <v>59</v>
      </c>
      <c r="S61" s="1" t="s">
        <v>59</v>
      </c>
      <c r="U61" s="139" t="s">
        <v>59</v>
      </c>
      <c r="V61" s="139"/>
      <c r="W61" s="139"/>
      <c r="X61" s="139"/>
      <c r="Y61" s="139"/>
    </row>
    <row r="62" spans="1:25" s="125" customFormat="1" x14ac:dyDescent="0.2">
      <c r="A62" s="2"/>
      <c r="B62" s="137" t="s">
        <v>76</v>
      </c>
      <c r="C62" s="133"/>
      <c r="D62" s="133"/>
      <c r="E62" s="133"/>
      <c r="F62" s="133"/>
      <c r="G62" s="134"/>
      <c r="H62" s="133" t="s">
        <v>75</v>
      </c>
      <c r="I62" s="134"/>
      <c r="J62" s="134"/>
      <c r="K62" s="134"/>
      <c r="L62" s="2"/>
      <c r="M62" s="2"/>
      <c r="N62" s="2"/>
      <c r="O62" s="2"/>
      <c r="P62" s="126"/>
      <c r="Q62" s="127" t="s">
        <v>59</v>
      </c>
      <c r="S62" s="128" t="s">
        <v>59</v>
      </c>
      <c r="U62" s="178" t="s">
        <v>59</v>
      </c>
      <c r="V62" s="178"/>
      <c r="W62" s="178"/>
      <c r="X62" s="178"/>
      <c r="Y62" s="178"/>
    </row>
    <row r="63" spans="1:25" s="125" customFormat="1" x14ac:dyDescent="0.2">
      <c r="A63" s="124" t="s">
        <v>81</v>
      </c>
      <c r="P63" s="126"/>
      <c r="Q63" s="127" t="s">
        <v>59</v>
      </c>
      <c r="S63" s="128" t="s">
        <v>59</v>
      </c>
      <c r="U63" s="178" t="s">
        <v>59</v>
      </c>
      <c r="V63" s="178"/>
      <c r="W63" s="178"/>
      <c r="X63" s="178"/>
      <c r="Y63" s="178"/>
    </row>
    <row r="64" spans="1:25" x14ac:dyDescent="0.2">
      <c r="A64" s="124" t="s">
        <v>82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6"/>
    </row>
    <row r="65" spans="1:16" x14ac:dyDescent="0.2">
      <c r="P65" s="6"/>
    </row>
    <row r="66" spans="1:16" x14ac:dyDescent="0.2">
      <c r="P66" s="6"/>
    </row>
    <row r="67" spans="1:16" x14ac:dyDescent="0.2">
      <c r="A67" s="26"/>
      <c r="P67" s="6"/>
    </row>
    <row r="68" spans="1:16" x14ac:dyDescent="0.2">
      <c r="P68" s="6"/>
    </row>
  </sheetData>
  <sheetProtection algorithmName="SHA-512" hashValue="9jkWIQrXNFNTasbNK2kWzFVFJOGwzJaG01m3eDlLEfceOVnkmvi8V5ZJGN4/SpKrVqpHX5F7Ql7lUoXjHcyyIA==" saltValue="70s0CcAaLHENxp015BWRew==" spinCount="100000" sheet="1" objects="1" scenarios="1"/>
  <mergeCells count="60">
    <mergeCell ref="U63:Y63"/>
    <mergeCell ref="U59:Y59"/>
    <mergeCell ref="U60:Y60"/>
    <mergeCell ref="U61:Y61"/>
    <mergeCell ref="U62:Y62"/>
    <mergeCell ref="B7:H7"/>
    <mergeCell ref="U49:Y49"/>
    <mergeCell ref="U50:Y50"/>
    <mergeCell ref="C59:J59"/>
    <mergeCell ref="A10:H10"/>
    <mergeCell ref="B43:G43"/>
    <mergeCell ref="U56:Y56"/>
    <mergeCell ref="U57:Y57"/>
    <mergeCell ref="U58:Y58"/>
    <mergeCell ref="J40:M40"/>
    <mergeCell ref="H44:M44"/>
    <mergeCell ref="U19:Y19"/>
    <mergeCell ref="U20:Y20"/>
    <mergeCell ref="U21:Y21"/>
    <mergeCell ref="A11:H11"/>
    <mergeCell ref="B17:E17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F8:H8"/>
    <mergeCell ref="H45:M45"/>
    <mergeCell ref="A47:M47"/>
    <mergeCell ref="J8:K8"/>
    <mergeCell ref="M22:O22"/>
    <mergeCell ref="A46:M46"/>
    <mergeCell ref="A44:G44"/>
    <mergeCell ref="M9:O9"/>
    <mergeCell ref="A8:E8"/>
    <mergeCell ref="B45:G45"/>
    <mergeCell ref="B15:E15"/>
    <mergeCell ref="B19:E19"/>
    <mergeCell ref="H62:K62"/>
    <mergeCell ref="B61:G61"/>
    <mergeCell ref="H61:K61"/>
    <mergeCell ref="B62:G62"/>
    <mergeCell ref="A9:H9"/>
    <mergeCell ref="A12:O12"/>
    <mergeCell ref="A13:O13"/>
    <mergeCell ref="M61:N61"/>
    <mergeCell ref="M59:N59"/>
    <mergeCell ref="A48:M48"/>
    <mergeCell ref="A49:M49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152400</xdr:rowOff>
                  </from>
                  <to>
                    <xdr:col>13</xdr:col>
                    <xdr:colOff>466725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10</xdr:row>
                    <xdr:rowOff>152400</xdr:rowOff>
                  </from>
                  <to>
                    <xdr:col>14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Huang, Amy</cp:lastModifiedBy>
  <cp:lastPrinted>2017-12-15T16:40:47Z</cp:lastPrinted>
  <dcterms:created xsi:type="dcterms:W3CDTF">1999-12-09T16:52:18Z</dcterms:created>
  <dcterms:modified xsi:type="dcterms:W3CDTF">2017-12-15T18:32:35Z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